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ll Revenues" sheetId="1" r:id="rId1"/>
    <sheet name="SE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<sst xmlns="http://schemas.openxmlformats.org/spreadsheetml/2006/main" count="86" uniqueCount="69">
  <si>
    <t>Gadsden Independent School District</t>
  </si>
  <si>
    <t>Residential/Non-Residential Taxes</t>
  </si>
  <si>
    <t>Fees-Activities</t>
  </si>
  <si>
    <t>Fees-Educational</t>
  </si>
  <si>
    <t>Fees-Users</t>
  </si>
  <si>
    <t>Rent and Leases</t>
  </si>
  <si>
    <t>Gifts, Donations (E-Rate)</t>
  </si>
  <si>
    <t>Interest</t>
  </si>
  <si>
    <t>Other Grants Indirect Costs</t>
  </si>
  <si>
    <t>Federal Flowthrough</t>
  </si>
  <si>
    <t>Subtotal</t>
  </si>
  <si>
    <t>Less:</t>
  </si>
  <si>
    <t>20% Restricted Revenue</t>
  </si>
  <si>
    <t>Object</t>
  </si>
  <si>
    <t>Code</t>
  </si>
  <si>
    <t>Description</t>
  </si>
  <si>
    <t>Estimated Revenues</t>
  </si>
  <si>
    <t>Budget</t>
  </si>
  <si>
    <t>Total Estimated Revenues</t>
  </si>
  <si>
    <t>Total Resources Available</t>
  </si>
  <si>
    <t>Total Program Units</t>
  </si>
  <si>
    <t>Membership Program Units</t>
  </si>
  <si>
    <t>Special Ed Program Units</t>
  </si>
  <si>
    <t>Special Ed Ancillary</t>
  </si>
  <si>
    <t>Bilingual Program</t>
  </si>
  <si>
    <t>2000-01</t>
  </si>
  <si>
    <t xml:space="preserve">    Subtotal</t>
  </si>
  <si>
    <t>T&amp;E Index</t>
  </si>
  <si>
    <t>Adjusted Program Units</t>
  </si>
  <si>
    <t>At Risk Units</t>
  </si>
  <si>
    <t>Growth Units</t>
  </si>
  <si>
    <t>Unit Value</t>
  </si>
  <si>
    <t>Program Cost</t>
  </si>
  <si>
    <t>Non-Categorical Revenue</t>
  </si>
  <si>
    <t>State Equalization Guarantee</t>
  </si>
  <si>
    <t xml:space="preserve"> </t>
  </si>
  <si>
    <t>(a)</t>
  </si>
  <si>
    <t>(b)</t>
  </si>
  <si>
    <t>Net Increase</t>
  </si>
  <si>
    <t>Fees-Summer School</t>
  </si>
  <si>
    <t>Revised</t>
  </si>
  <si>
    <t>Under (over) budget</t>
  </si>
  <si>
    <t>40th Day</t>
  </si>
  <si>
    <t>80th Day</t>
  </si>
  <si>
    <t>Average</t>
  </si>
  <si>
    <t>Prior Year SEG</t>
  </si>
  <si>
    <t>120th Day</t>
  </si>
  <si>
    <t>(c)</t>
  </si>
  <si>
    <t>State Equalizaton Guarantee</t>
  </si>
  <si>
    <t>2003-04</t>
  </si>
  <si>
    <t>Estimated Cash Balance Available</t>
  </si>
  <si>
    <t>As of February 2, 2004</t>
  </si>
  <si>
    <t>Adjusted</t>
  </si>
  <si>
    <t xml:space="preserve">  75% Credits</t>
  </si>
  <si>
    <t xml:space="preserve">  Cash Balance Credit</t>
  </si>
  <si>
    <t xml:space="preserve">  Energy Efficiency Adjustment</t>
  </si>
  <si>
    <t xml:space="preserve">     Total Credits</t>
  </si>
  <si>
    <t>Credits:</t>
  </si>
  <si>
    <t>Per System</t>
  </si>
  <si>
    <t>Fine Arts Funding</t>
  </si>
  <si>
    <t>Original</t>
  </si>
  <si>
    <t>2004-05</t>
  </si>
  <si>
    <t>Proposed</t>
  </si>
  <si>
    <t>As of April 19, 2004</t>
  </si>
  <si>
    <t>Estimated Expenditures*</t>
  </si>
  <si>
    <t>*Projected Ending June 30th</t>
  </si>
  <si>
    <t>Sale-Personal Property</t>
  </si>
  <si>
    <t>Refund, Reimbursements</t>
  </si>
  <si>
    <t>Kinder Plus Grant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</si>
</sst>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</numFmts>
  <fonts count="1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sz val="10"/>
      <name val="Trajan"/>
      <family val="1"/>
    </font>
    <font>
      <b/>
      <sz val="10"/>
      <name val="Times New Roman"/>
      <family val="1"/>
    </font>
    <font>
      <b/>
      <sz val="10"/>
      <name val="Traj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/>
    </xf>
    <xf numFmtId="167" fontId="2" fillId="0" borderId="0" xfId="17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" xfId="0" applyFont="1" applyBorder="1" applyAlignment="1">
      <alignment horizontal="center"/>
    </xf>
    <xf numFmtId="43" fontId="3" fillId="0" borderId="0" xfId="15" applyFont="1" applyAlignment="1">
      <alignment/>
    </xf>
    <xf numFmtId="169" fontId="3" fillId="0" borderId="0" xfId="15" applyNumberFormat="1" applyFont="1" applyAlignment="1">
      <alignment/>
    </xf>
    <xf numFmtId="43" fontId="3" fillId="0" borderId="2" xfId="15" applyFont="1" applyBorder="1" applyAlignment="1">
      <alignment/>
    </xf>
    <xf numFmtId="0" fontId="8" fillId="0" borderId="0" xfId="0" applyFont="1" applyAlignment="1">
      <alignment/>
    </xf>
    <xf numFmtId="43" fontId="8" fillId="0" borderId="0" xfId="15" applyFont="1" applyAlignment="1">
      <alignment/>
    </xf>
    <xf numFmtId="43" fontId="8" fillId="0" borderId="0" xfId="0" applyNumberFormat="1" applyFont="1" applyAlignment="1">
      <alignment/>
    </xf>
    <xf numFmtId="168" fontId="8" fillId="0" borderId="0" xfId="15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15" applyNumberFormat="1" applyFont="1" applyAlignment="1">
      <alignment horizontal="left"/>
    </xf>
    <xf numFmtId="168" fontId="8" fillId="0" borderId="0" xfId="0" applyNumberFormat="1" applyFont="1" applyAlignment="1">
      <alignment/>
    </xf>
    <xf numFmtId="168" fontId="8" fillId="0" borderId="0" xfId="0" applyNumberFormat="1" applyFont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168" fontId="9" fillId="0" borderId="0" xfId="0" applyNumberFormat="1" applyFont="1" applyAlignment="1">
      <alignment/>
    </xf>
    <xf numFmtId="43" fontId="8" fillId="0" borderId="0" xfId="15" applyNumberFormat="1" applyFont="1" applyAlignment="1">
      <alignment/>
    </xf>
    <xf numFmtId="43" fontId="8" fillId="0" borderId="2" xfId="15" applyNumberFormat="1" applyFont="1" applyBorder="1" applyAlignment="1">
      <alignment/>
    </xf>
    <xf numFmtId="13" fontId="0" fillId="0" borderId="0" xfId="0" applyNumberFormat="1" applyAlignment="1">
      <alignment/>
    </xf>
    <xf numFmtId="168" fontId="3" fillId="0" borderId="0" xfId="15" applyNumberFormat="1" applyFont="1" applyAlignment="1">
      <alignment/>
    </xf>
    <xf numFmtId="43" fontId="0" fillId="0" borderId="0" xfId="0" applyNumberFormat="1" applyAlignment="1">
      <alignment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F7" sqref="F7"/>
    </sheetView>
  </sheetViews>
  <sheetFormatPr defaultColWidth="9.140625" defaultRowHeight="12.75"/>
  <cols>
    <col min="2" max="2" width="34.00390625" style="0" customWidth="1"/>
    <col min="3" max="3" width="15.00390625" style="1" hidden="1" customWidth="1"/>
    <col min="4" max="4" width="16.421875" style="1" customWidth="1"/>
    <col min="5" max="5" width="15.8515625" style="0" customWidth="1"/>
    <col min="6" max="6" width="12.7109375" style="0" customWidth="1"/>
  </cols>
  <sheetData>
    <row r="1" spans="1:5" ht="14.25" customHeight="1">
      <c r="A1" s="42" t="s">
        <v>0</v>
      </c>
      <c r="B1" s="42"/>
      <c r="C1" s="42"/>
      <c r="D1" s="42"/>
      <c r="E1" s="42"/>
    </row>
    <row r="2" spans="1:5" ht="14.25" customHeight="1">
      <c r="A2" s="42" t="s">
        <v>16</v>
      </c>
      <c r="B2" s="42"/>
      <c r="C2" s="42"/>
      <c r="D2" s="42"/>
      <c r="E2" s="42"/>
    </row>
    <row r="3" spans="1:5" ht="14.25" customHeight="1">
      <c r="A3" s="42" t="s">
        <v>61</v>
      </c>
      <c r="B3" s="42"/>
      <c r="C3" s="42"/>
      <c r="D3" s="42"/>
      <c r="E3" s="42"/>
    </row>
    <row r="4" spans="1:5" ht="14.25">
      <c r="A4" s="41" t="s">
        <v>63</v>
      </c>
      <c r="B4" s="42"/>
      <c r="C4" s="42"/>
      <c r="D4" s="42"/>
      <c r="E4" s="42"/>
    </row>
    <row r="5" spans="1:5" ht="14.25">
      <c r="A5" s="11"/>
      <c r="B5" s="11"/>
      <c r="C5" s="11"/>
      <c r="D5" s="11"/>
      <c r="E5" s="11"/>
    </row>
    <row r="6" spans="1:5" ht="15">
      <c r="A6" s="2"/>
      <c r="B6" s="2"/>
      <c r="C6" s="3"/>
      <c r="D6" s="5" t="s">
        <v>49</v>
      </c>
      <c r="E6" s="5" t="s">
        <v>61</v>
      </c>
    </row>
    <row r="7" spans="1:5" ht="15">
      <c r="A7" s="4" t="s">
        <v>13</v>
      </c>
      <c r="B7" s="4"/>
      <c r="C7" s="5" t="s">
        <v>25</v>
      </c>
      <c r="D7" s="5" t="s">
        <v>40</v>
      </c>
      <c r="E7" s="5" t="s">
        <v>62</v>
      </c>
    </row>
    <row r="8" spans="1:5" ht="15">
      <c r="A8" s="6" t="s">
        <v>14</v>
      </c>
      <c r="B8" s="6" t="s">
        <v>15</v>
      </c>
      <c r="C8" s="7" t="s">
        <v>40</v>
      </c>
      <c r="D8" s="7" t="s">
        <v>17</v>
      </c>
      <c r="E8" s="7" t="s">
        <v>17</v>
      </c>
    </row>
    <row r="9" spans="1:5" ht="15">
      <c r="A9" s="2">
        <v>8101</v>
      </c>
      <c r="B9" s="2" t="s">
        <v>1</v>
      </c>
      <c r="C9" s="9">
        <v>127316</v>
      </c>
      <c r="D9" s="9">
        <v>160710</v>
      </c>
      <c r="E9" s="9">
        <v>178000</v>
      </c>
    </row>
    <row r="10" spans="1:5" ht="15">
      <c r="A10" s="2">
        <v>8201</v>
      </c>
      <c r="B10" s="2" t="s">
        <v>2</v>
      </c>
      <c r="C10" s="3">
        <v>2000</v>
      </c>
      <c r="D10" s="3">
        <v>3000</v>
      </c>
      <c r="E10" s="3">
        <v>3000</v>
      </c>
    </row>
    <row r="11" spans="1:5" ht="15">
      <c r="A11" s="2">
        <v>8202</v>
      </c>
      <c r="B11" s="2" t="s">
        <v>3</v>
      </c>
      <c r="C11" s="3">
        <v>1000</v>
      </c>
      <c r="D11" s="3">
        <v>0</v>
      </c>
      <c r="E11" s="3">
        <v>0</v>
      </c>
    </row>
    <row r="12" spans="1:5" ht="15">
      <c r="A12" s="2">
        <v>8205</v>
      </c>
      <c r="B12" s="2" t="s">
        <v>4</v>
      </c>
      <c r="C12" s="3">
        <v>40000</v>
      </c>
      <c r="D12" s="3">
        <v>40000</v>
      </c>
      <c r="E12" s="3">
        <v>40000</v>
      </c>
    </row>
    <row r="13" spans="1:5" ht="15">
      <c r="A13" s="2">
        <v>8206</v>
      </c>
      <c r="B13" s="2" t="s">
        <v>39</v>
      </c>
      <c r="C13" s="3">
        <v>20000</v>
      </c>
      <c r="D13" s="3">
        <v>20000</v>
      </c>
      <c r="E13" s="3">
        <v>20000</v>
      </c>
    </row>
    <row r="14" spans="1:5" ht="15">
      <c r="A14" s="2">
        <v>8302</v>
      </c>
      <c r="B14" s="2" t="s">
        <v>5</v>
      </c>
      <c r="C14" s="3">
        <v>15000</v>
      </c>
      <c r="D14" s="3">
        <v>15000</v>
      </c>
      <c r="E14" s="3">
        <v>15000</v>
      </c>
    </row>
    <row r="15" spans="1:5" ht="15">
      <c r="A15" s="2">
        <v>8305</v>
      </c>
      <c r="B15" s="2" t="s">
        <v>66</v>
      </c>
      <c r="C15" s="3"/>
      <c r="D15" s="3">
        <v>155</v>
      </c>
      <c r="E15" s="3"/>
    </row>
    <row r="16" spans="1:5" ht="15">
      <c r="A16" s="2">
        <v>8306</v>
      </c>
      <c r="B16" s="2" t="s">
        <v>6</v>
      </c>
      <c r="C16" s="3">
        <v>0</v>
      </c>
      <c r="D16" s="3">
        <v>67000</v>
      </c>
      <c r="E16" s="3">
        <v>0</v>
      </c>
    </row>
    <row r="17" spans="1:5" ht="15">
      <c r="A17" s="2">
        <v>8312</v>
      </c>
      <c r="B17" s="2" t="s">
        <v>67</v>
      </c>
      <c r="C17" s="3"/>
      <c r="D17" s="3">
        <v>118000</v>
      </c>
      <c r="E17" s="3">
        <v>50000</v>
      </c>
    </row>
    <row r="18" spans="1:5" ht="15">
      <c r="A18" s="2">
        <v>8313</v>
      </c>
      <c r="B18" s="2" t="s">
        <v>7</v>
      </c>
      <c r="C18" s="3">
        <v>100000</v>
      </c>
      <c r="D18" s="3">
        <v>50000</v>
      </c>
      <c r="E18" s="3">
        <v>50000</v>
      </c>
    </row>
    <row r="19" spans="1:6" ht="15">
      <c r="A19" s="2">
        <v>8501</v>
      </c>
      <c r="B19" s="2" t="s">
        <v>48</v>
      </c>
      <c r="C19" s="3">
        <f>59471383-117603+645548</f>
        <v>59999328</v>
      </c>
      <c r="D19" s="3">
        <f>70307463-120532.5-423520-265590</f>
        <v>69497820.5</v>
      </c>
      <c r="E19" s="3">
        <v>74531563</v>
      </c>
      <c r="F19" s="29"/>
    </row>
    <row r="20" spans="1:6" ht="15">
      <c r="A20" s="2">
        <v>8502</v>
      </c>
      <c r="B20" s="2" t="s">
        <v>68</v>
      </c>
      <c r="C20" s="3"/>
      <c r="D20" s="3">
        <v>100000</v>
      </c>
      <c r="E20" s="3">
        <v>100000</v>
      </c>
      <c r="F20" s="29"/>
    </row>
    <row r="21" spans="1:6" ht="15">
      <c r="A21" s="2">
        <v>8513</v>
      </c>
      <c r="B21" s="2" t="s">
        <v>8</v>
      </c>
      <c r="C21" s="3">
        <v>5000</v>
      </c>
      <c r="D21" s="3">
        <v>4000</v>
      </c>
      <c r="E21" s="3">
        <v>5000</v>
      </c>
      <c r="F21" s="3"/>
    </row>
    <row r="22" spans="1:6" ht="15">
      <c r="A22" s="2">
        <v>8605</v>
      </c>
      <c r="B22" s="2" t="s">
        <v>9</v>
      </c>
      <c r="C22" s="8">
        <v>130940</v>
      </c>
      <c r="D22" s="8">
        <v>187000</v>
      </c>
      <c r="E22" s="8">
        <v>200000</v>
      </c>
      <c r="F22" s="29"/>
    </row>
    <row r="23" spans="1:5" ht="15">
      <c r="A23" s="2"/>
      <c r="B23" s="2"/>
      <c r="C23" s="3"/>
      <c r="D23" s="3"/>
      <c r="E23" s="3"/>
    </row>
    <row r="24" spans="1:5" ht="15">
      <c r="A24" s="2"/>
      <c r="B24" s="2" t="s">
        <v>10</v>
      </c>
      <c r="C24" s="9">
        <f>SUM(C9:C23)</f>
        <v>60440584</v>
      </c>
      <c r="D24" s="9">
        <f>SUM(D9:D23)</f>
        <v>70262685.5</v>
      </c>
      <c r="E24" s="9">
        <f>SUM(E9:E23)</f>
        <v>75192563</v>
      </c>
    </row>
    <row r="25" spans="1:5" ht="15">
      <c r="A25" s="2"/>
      <c r="B25" s="2"/>
      <c r="C25" s="3"/>
      <c r="D25" s="3"/>
      <c r="E25" s="3"/>
    </row>
    <row r="26" spans="1:5" ht="15">
      <c r="A26" s="2"/>
      <c r="B26" s="2" t="s">
        <v>11</v>
      </c>
      <c r="C26" s="3"/>
      <c r="D26" s="3"/>
      <c r="E26" s="3"/>
    </row>
    <row r="27" spans="1:5" ht="15">
      <c r="A27" s="2"/>
      <c r="B27" s="2" t="s">
        <v>12</v>
      </c>
      <c r="C27" s="3">
        <f>+C9*0.2*-1</f>
        <v>-25463.2</v>
      </c>
      <c r="D27" s="3">
        <v>-32142</v>
      </c>
      <c r="E27" s="3">
        <v>-35600</v>
      </c>
    </row>
    <row r="28" spans="1:5" ht="15">
      <c r="A28" s="2"/>
      <c r="B28" s="2"/>
      <c r="C28" s="3"/>
      <c r="D28" s="3"/>
      <c r="E28" s="3"/>
    </row>
    <row r="29" spans="1:6" ht="15">
      <c r="A29" s="2"/>
      <c r="B29" s="2" t="s">
        <v>18</v>
      </c>
      <c r="C29" s="9">
        <f>+C24+C27</f>
        <v>60415120.8</v>
      </c>
      <c r="D29" s="9">
        <f>SUM(D24:D27)</f>
        <v>70230543.5</v>
      </c>
      <c r="E29" s="9">
        <f>SUM(E24:E27)</f>
        <v>75156963</v>
      </c>
      <c r="F29" s="30"/>
    </row>
    <row r="30" spans="4:6" ht="12.75">
      <c r="D30"/>
      <c r="F30" s="30"/>
    </row>
    <row r="31" spans="2:6" ht="15">
      <c r="B31" s="2" t="s">
        <v>50</v>
      </c>
      <c r="C31" s="3">
        <f>343639+1162530+1673627</f>
        <v>3179796</v>
      </c>
      <c r="D31" s="3">
        <v>6568573</v>
      </c>
      <c r="E31" s="3">
        <v>2000066</v>
      </c>
      <c r="F31" s="30"/>
    </row>
    <row r="32" spans="2:6" ht="15">
      <c r="B32" s="2"/>
      <c r="C32" s="3"/>
      <c r="D32" s="3"/>
      <c r="E32" s="3"/>
      <c r="F32" s="30"/>
    </row>
    <row r="33" spans="2:6" ht="15">
      <c r="B33" s="2" t="s">
        <v>19</v>
      </c>
      <c r="C33" s="3">
        <f>+C29+C31</f>
        <v>63594916.8</v>
      </c>
      <c r="D33" s="3">
        <f>+D29+D31</f>
        <v>76799116.5</v>
      </c>
      <c r="E33" s="3">
        <f>+E29+E31</f>
        <v>77157029</v>
      </c>
      <c r="F33" s="30"/>
    </row>
    <row r="34" spans="2:6" ht="15">
      <c r="B34" s="2"/>
      <c r="C34" s="3"/>
      <c r="D34" s="3"/>
      <c r="E34" s="3"/>
      <c r="F34" s="15"/>
    </row>
    <row r="35" spans="2:6" ht="15">
      <c r="B35" s="2" t="s">
        <v>64</v>
      </c>
      <c r="C35" s="3">
        <v>62949369</v>
      </c>
      <c r="D35" s="31">
        <f>77027151-228100-2000000</f>
        <v>74799051</v>
      </c>
      <c r="E35" s="31">
        <f>+E33</f>
        <v>77157029</v>
      </c>
      <c r="F35" s="15"/>
    </row>
    <row r="36" spans="2:6" ht="15">
      <c r="B36" s="2"/>
      <c r="C36" s="3"/>
      <c r="D36" s="3"/>
      <c r="E36" s="3"/>
      <c r="F36" s="15"/>
    </row>
    <row r="37" spans="2:6" ht="14.25">
      <c r="B37" s="16" t="s">
        <v>41</v>
      </c>
      <c r="C37" s="17">
        <f>+C33-C35</f>
        <v>645547.799999997</v>
      </c>
      <c r="D37" s="17">
        <f>+D33-D35</f>
        <v>2000065.5</v>
      </c>
      <c r="E37" s="17">
        <f>+E33-E35</f>
        <v>0</v>
      </c>
      <c r="F37" s="15"/>
    </row>
    <row r="38" spans="2:6" ht="15">
      <c r="B38" s="2"/>
      <c r="C38" s="3"/>
      <c r="D38" s="3"/>
      <c r="E38" s="3"/>
      <c r="F38" s="15"/>
    </row>
    <row r="39" spans="2:6" ht="15">
      <c r="B39" s="2"/>
      <c r="C39" s="3"/>
      <c r="D39" s="3"/>
      <c r="E39" s="3"/>
      <c r="F39" s="15"/>
    </row>
    <row r="40" spans="2:6" ht="15">
      <c r="B40" s="2" t="s">
        <v>65</v>
      </c>
      <c r="C40" s="3"/>
      <c r="D40" s="3"/>
      <c r="E40" s="3"/>
      <c r="F40" s="15"/>
    </row>
    <row r="41" spans="1:6" ht="15.75">
      <c r="A41" s="10" t="s">
        <v>35</v>
      </c>
      <c r="B41" s="12"/>
      <c r="C41" s="13"/>
      <c r="D41" s="13"/>
      <c r="E41" s="12"/>
      <c r="F41" s="14"/>
    </row>
    <row r="42" spans="1:6" ht="15.75">
      <c r="A42" s="10" t="s">
        <v>35</v>
      </c>
      <c r="B42" s="12"/>
      <c r="C42" s="13"/>
      <c r="D42" s="13"/>
      <c r="E42" s="12"/>
      <c r="F42" s="14"/>
    </row>
  </sheetData>
  <mergeCells count="4">
    <mergeCell ref="A4:E4"/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F16" sqref="F16"/>
    </sheetView>
  </sheetViews>
  <sheetFormatPr defaultColWidth="9.140625" defaultRowHeight="12.75"/>
  <cols>
    <col min="1" max="1" width="9.140625" style="18" customWidth="1"/>
    <col min="2" max="2" width="30.00390625" style="18" customWidth="1"/>
    <col min="3" max="3" width="13.140625" style="18" customWidth="1"/>
    <col min="4" max="5" width="14.28125" style="18" customWidth="1"/>
    <col min="6" max="6" width="15.421875" style="35" customWidth="1"/>
    <col min="7" max="7" width="12.28125" style="0" customWidth="1"/>
  </cols>
  <sheetData>
    <row r="1" spans="1:6" ht="12.75">
      <c r="A1" s="10" t="s">
        <v>0</v>
      </c>
      <c r="B1" s="10"/>
      <c r="C1" s="10"/>
      <c r="D1" s="10"/>
      <c r="E1" s="10"/>
      <c r="F1" s="32"/>
    </row>
    <row r="2" spans="1:6" ht="12.75">
      <c r="A2" s="10" t="s">
        <v>34</v>
      </c>
      <c r="B2" s="10"/>
      <c r="C2" s="10"/>
      <c r="D2" s="10"/>
      <c r="E2" s="10"/>
      <c r="F2" s="32"/>
    </row>
    <row r="3" spans="1:6" ht="12.75">
      <c r="A3" s="10" t="s">
        <v>51</v>
      </c>
      <c r="B3" s="10"/>
      <c r="C3" s="10"/>
      <c r="D3" s="10"/>
      <c r="E3" s="10"/>
      <c r="F3" s="32"/>
    </row>
    <row r="4" spans="1:6" ht="12.75">
      <c r="A4" s="10"/>
      <c r="B4" s="10"/>
      <c r="C4" s="10"/>
      <c r="D4" s="10"/>
      <c r="E4" s="10"/>
      <c r="F4" s="32"/>
    </row>
    <row r="5" spans="1:6" ht="12.75">
      <c r="A5" s="10"/>
      <c r="B5" s="10"/>
      <c r="C5" s="10"/>
      <c r="D5" s="10"/>
      <c r="E5" s="10"/>
      <c r="F5" s="32"/>
    </row>
    <row r="6" spans="1:6" ht="12.75">
      <c r="A6" s="10"/>
      <c r="B6" s="10"/>
      <c r="C6" s="10"/>
      <c r="D6" s="10"/>
      <c r="E6" s="10"/>
      <c r="F6" s="32"/>
    </row>
    <row r="7" spans="1:6" ht="12.75">
      <c r="A7" s="10"/>
      <c r="B7" s="10"/>
      <c r="C7" s="10"/>
      <c r="D7" s="10"/>
      <c r="E7" s="10"/>
      <c r="F7" s="32"/>
    </row>
    <row r="8" spans="1:6" ht="12.75">
      <c r="A8" s="10"/>
      <c r="B8" s="10"/>
      <c r="C8" s="20" t="s">
        <v>36</v>
      </c>
      <c r="D8" s="20" t="s">
        <v>37</v>
      </c>
      <c r="E8" s="19" t="s">
        <v>47</v>
      </c>
      <c r="F8" s="32"/>
    </row>
    <row r="9" spans="1:6" ht="12.75">
      <c r="A9" s="10"/>
      <c r="B9" s="10"/>
      <c r="C9" s="19"/>
      <c r="D9" s="19" t="s">
        <v>35</v>
      </c>
      <c r="E9" s="19"/>
      <c r="F9" s="33" t="s">
        <v>35</v>
      </c>
    </row>
    <row r="10" spans="1:6" ht="12.75">
      <c r="A10" s="10"/>
      <c r="B10" s="10"/>
      <c r="C10" s="21" t="s">
        <v>42</v>
      </c>
      <c r="D10" s="21" t="s">
        <v>43</v>
      </c>
      <c r="E10" s="21" t="s">
        <v>46</v>
      </c>
      <c r="F10" s="34" t="s">
        <v>44</v>
      </c>
    </row>
    <row r="11" spans="1:6" ht="12.75">
      <c r="A11" s="10"/>
      <c r="B11" s="10" t="s">
        <v>21</v>
      </c>
      <c r="C11" s="22">
        <v>16376.875</v>
      </c>
      <c r="D11" s="22">
        <v>16329.43</v>
      </c>
      <c r="E11" s="22">
        <v>16279.115</v>
      </c>
      <c r="F11" s="36">
        <f>SUM(C11:E11)/3</f>
        <v>16328.473333333333</v>
      </c>
    </row>
    <row r="12" spans="1:6" ht="12.75">
      <c r="A12" s="10"/>
      <c r="B12" s="10" t="s">
        <v>22</v>
      </c>
      <c r="C12" s="22">
        <v>2323.8</v>
      </c>
      <c r="D12" s="22">
        <v>2405.4</v>
      </c>
      <c r="E12" s="22">
        <v>2411.4</v>
      </c>
      <c r="F12" s="36">
        <f>SUM(C12:E12)/3</f>
        <v>2380.2000000000003</v>
      </c>
    </row>
    <row r="13" spans="1:6" ht="12.75">
      <c r="A13" s="10"/>
      <c r="B13" s="10" t="s">
        <v>23</v>
      </c>
      <c r="C13" s="22">
        <v>1533.75</v>
      </c>
      <c r="D13" s="22">
        <v>1628.5</v>
      </c>
      <c r="E13" s="22">
        <v>1708.25</v>
      </c>
      <c r="F13" s="36">
        <f>SUM(C13:E13)/3</f>
        <v>1623.5</v>
      </c>
    </row>
    <row r="14" spans="1:6" ht="12.75">
      <c r="A14" s="10"/>
      <c r="B14" s="10" t="s">
        <v>24</v>
      </c>
      <c r="C14" s="22">
        <v>1203.5</v>
      </c>
      <c r="D14" s="22">
        <v>1231</v>
      </c>
      <c r="E14" s="22">
        <v>1202.335</v>
      </c>
      <c r="F14" s="36">
        <f>SUM(C14:E14)/3</f>
        <v>1212.2783333333334</v>
      </c>
    </row>
    <row r="15" spans="1:6" ht="12.75">
      <c r="A15" s="10"/>
      <c r="B15" s="10" t="s">
        <v>26</v>
      </c>
      <c r="C15" s="24">
        <f>SUM(C11:C14)</f>
        <v>21437.925</v>
      </c>
      <c r="D15" s="24">
        <f>SUM(D11:D14)</f>
        <v>21594.33</v>
      </c>
      <c r="E15" s="24">
        <f>SUM(E11:E14)</f>
        <v>21601.1</v>
      </c>
      <c r="F15" s="37">
        <f>SUM(F11:F14)</f>
        <v>21544.451666666664</v>
      </c>
    </row>
    <row r="16" spans="1:6" ht="12.75">
      <c r="A16" s="10"/>
      <c r="B16" s="10"/>
      <c r="C16" s="22"/>
      <c r="D16" s="22"/>
      <c r="E16" s="22"/>
      <c r="F16" s="36"/>
    </row>
    <row r="17" spans="1:6" ht="12.75">
      <c r="A17" s="10"/>
      <c r="B17" s="10" t="s">
        <v>27</v>
      </c>
      <c r="C17" s="23">
        <v>1.051</v>
      </c>
      <c r="D17" s="23">
        <v>1.051</v>
      </c>
      <c r="E17" s="23">
        <v>1.051</v>
      </c>
      <c r="F17" s="28">
        <v>1.051</v>
      </c>
    </row>
    <row r="18" spans="1:6" ht="12.75">
      <c r="A18" s="10"/>
      <c r="B18" s="10"/>
      <c r="C18" s="22"/>
      <c r="D18" s="22"/>
      <c r="E18" s="22"/>
      <c r="F18" s="36"/>
    </row>
    <row r="19" spans="1:6" ht="12.75">
      <c r="A19" s="10"/>
      <c r="B19" s="10" t="s">
        <v>28</v>
      </c>
      <c r="C19" s="22">
        <f>+C15*C17</f>
        <v>22531.259175</v>
      </c>
      <c r="D19" s="22">
        <f>+D15*D17</f>
        <v>22695.64083</v>
      </c>
      <c r="E19" s="22">
        <f>+E15*E17</f>
        <v>22702.7561</v>
      </c>
      <c r="F19" s="36">
        <f>+F15*F17</f>
        <v>22643.21870166666</v>
      </c>
    </row>
    <row r="20" spans="1:6" ht="12.75">
      <c r="A20" s="10"/>
      <c r="B20" s="10"/>
      <c r="C20" s="22"/>
      <c r="D20" s="22"/>
      <c r="E20" s="22"/>
      <c r="F20" s="36"/>
    </row>
    <row r="21" spans="1:7" ht="12.75">
      <c r="A21" s="10"/>
      <c r="B21" s="10" t="s">
        <v>29</v>
      </c>
      <c r="C21" s="22">
        <v>1500</v>
      </c>
      <c r="D21" s="22">
        <v>1500</v>
      </c>
      <c r="E21" s="22">
        <v>1500</v>
      </c>
      <c r="F21" s="36">
        <f>13690.67*0.106</f>
        <v>1451.21102</v>
      </c>
      <c r="G21" s="40">
        <f>+F15+F21+F22</f>
        <v>23276.325686666663</v>
      </c>
    </row>
    <row r="22" spans="1:6" ht="12.75">
      <c r="A22" s="10"/>
      <c r="B22" s="10" t="s">
        <v>30</v>
      </c>
      <c r="C22" s="22">
        <v>205</v>
      </c>
      <c r="D22" s="22">
        <v>205</v>
      </c>
      <c r="E22" s="22">
        <f>159.413+121.25</f>
        <v>280.663</v>
      </c>
      <c r="F22" s="36">
        <f>159.413+121.25</f>
        <v>280.663</v>
      </c>
    </row>
    <row r="23" spans="1:6" ht="12.75">
      <c r="A23" s="10"/>
      <c r="B23" s="10"/>
      <c r="C23" s="22"/>
      <c r="D23" s="22"/>
      <c r="E23" s="22"/>
      <c r="F23" s="36"/>
    </row>
    <row r="24" spans="1:6" ht="12.75">
      <c r="A24" s="10"/>
      <c r="B24" s="10" t="s">
        <v>20</v>
      </c>
      <c r="C24" s="22">
        <f>SUM(C19:C22)</f>
        <v>24236.259175</v>
      </c>
      <c r="D24" s="22">
        <f>SUM(D19:D22)</f>
        <v>24400.64083</v>
      </c>
      <c r="E24" s="22">
        <f>SUM(E19:E22)</f>
        <v>24483.4191</v>
      </c>
      <c r="F24" s="36">
        <f>SUM(F19:F22)</f>
        <v>24375.09272166666</v>
      </c>
    </row>
    <row r="25" spans="1:6" ht="12.75">
      <c r="A25" s="10"/>
      <c r="B25" s="10"/>
      <c r="C25" s="22"/>
      <c r="D25" s="22"/>
      <c r="E25" s="22"/>
      <c r="F25" s="36"/>
    </row>
    <row r="26" spans="1:7" ht="12.75">
      <c r="A26" s="10"/>
      <c r="B26" s="10" t="s">
        <v>31</v>
      </c>
      <c r="C26" s="22">
        <v>2976.2</v>
      </c>
      <c r="D26" s="22">
        <v>2976.2</v>
      </c>
      <c r="E26" s="22">
        <v>2976.2</v>
      </c>
      <c r="F26" s="36">
        <v>3035.15</v>
      </c>
      <c r="G26" s="38"/>
    </row>
    <row r="27" spans="1:6" ht="12.75">
      <c r="A27" s="10"/>
      <c r="B27" s="10"/>
      <c r="C27" s="22"/>
      <c r="D27" s="22"/>
      <c r="E27" s="22"/>
      <c r="F27" s="36"/>
    </row>
    <row r="28" spans="1:6" ht="12.75">
      <c r="A28" s="10"/>
      <c r="B28" s="10" t="s">
        <v>32</v>
      </c>
      <c r="C28" s="22">
        <f>+C24*C26</f>
        <v>72131954.55663499</v>
      </c>
      <c r="D28" s="22">
        <f>+D24*D26</f>
        <v>72621187.238246</v>
      </c>
      <c r="E28" s="22">
        <f>+E24*E26</f>
        <v>72867551.92541999</v>
      </c>
      <c r="F28" s="36">
        <f>+F24*F26</f>
        <v>73982062.67416656</v>
      </c>
    </row>
    <row r="29" spans="1:6" ht="12.75">
      <c r="A29" s="10"/>
      <c r="B29" s="10"/>
      <c r="C29" s="22"/>
      <c r="D29" s="22"/>
      <c r="E29" s="22"/>
      <c r="F29" s="36"/>
    </row>
    <row r="30" spans="1:6" ht="12.75">
      <c r="A30" s="10"/>
      <c r="B30" s="10" t="s">
        <v>33</v>
      </c>
      <c r="C30" s="22">
        <v>516550.75</v>
      </c>
      <c r="D30" s="22">
        <v>516550.75</v>
      </c>
      <c r="E30" s="22">
        <v>516550.75</v>
      </c>
      <c r="F30" s="36">
        <f>265590+120532.5+130428.25</f>
        <v>516550.75</v>
      </c>
    </row>
    <row r="31" spans="1:6" ht="12.75">
      <c r="A31" s="10"/>
      <c r="B31" s="10"/>
      <c r="C31" s="22"/>
      <c r="D31" s="22"/>
      <c r="E31" s="22"/>
      <c r="F31" s="36"/>
    </row>
    <row r="32" spans="1:6" ht="12.75">
      <c r="A32" s="10"/>
      <c r="B32" s="25" t="s">
        <v>34</v>
      </c>
      <c r="C32" s="26">
        <f>+C28-C30</f>
        <v>71615403.80663499</v>
      </c>
      <c r="D32" s="26">
        <f>+D28-D30</f>
        <v>72104636.488246</v>
      </c>
      <c r="E32" s="26">
        <f>+E28-E30</f>
        <v>72351001.17541999</v>
      </c>
      <c r="F32" s="36">
        <f>+F28-F30</f>
        <v>73465511.92416656</v>
      </c>
    </row>
    <row r="33" spans="1:6" ht="12.75">
      <c r="A33" s="10"/>
      <c r="B33" s="10"/>
      <c r="C33" s="22"/>
      <c r="D33" s="22"/>
      <c r="E33" s="22"/>
      <c r="F33" s="36"/>
    </row>
    <row r="34" spans="1:6" ht="12.75">
      <c r="A34" s="10"/>
      <c r="B34" s="25" t="s">
        <v>45</v>
      </c>
      <c r="C34" s="26">
        <v>70307439</v>
      </c>
      <c r="D34" s="26">
        <v>70307439</v>
      </c>
      <c r="E34" s="25"/>
      <c r="F34" s="27">
        <v>70307439</v>
      </c>
    </row>
    <row r="35" spans="1:6" ht="12.75">
      <c r="A35" s="10"/>
      <c r="B35" s="10"/>
      <c r="C35" s="22"/>
      <c r="D35" s="22"/>
      <c r="E35" s="10"/>
      <c r="F35" s="27"/>
    </row>
    <row r="36" spans="1:6" ht="12.75">
      <c r="A36" s="10"/>
      <c r="B36" s="25" t="s">
        <v>38</v>
      </c>
      <c r="C36" s="22">
        <f>+C32-C34</f>
        <v>1307964.8066349924</v>
      </c>
      <c r="D36" s="22">
        <f>+D32-D34</f>
        <v>1797197.4882459939</v>
      </c>
      <c r="E36" s="27"/>
      <c r="F36" s="27">
        <f>+F32-F34</f>
        <v>3158072.92416656</v>
      </c>
    </row>
    <row r="37" spans="1:6" ht="12.75">
      <c r="A37" s="10"/>
      <c r="B37" s="10"/>
      <c r="C37" s="10"/>
      <c r="D37" s="10"/>
      <c r="E37" s="10"/>
      <c r="F37" s="32"/>
    </row>
  </sheetData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3">
      <selection activeCell="D28" sqref="D28"/>
    </sheetView>
  </sheetViews>
  <sheetFormatPr defaultColWidth="9.140625" defaultRowHeight="12.75"/>
  <cols>
    <col min="2" max="2" width="26.140625" style="0" customWidth="1"/>
    <col min="3" max="3" width="14.421875" style="0" customWidth="1"/>
    <col min="4" max="4" width="15.28125" style="0" customWidth="1"/>
    <col min="5" max="5" width="11.28125" style="0" bestFit="1" customWidth="1"/>
  </cols>
  <sheetData>
    <row r="1" spans="1:3" ht="12.75">
      <c r="A1" s="10" t="s">
        <v>0</v>
      </c>
      <c r="B1" s="10"/>
      <c r="C1" s="10"/>
    </row>
    <row r="2" spans="1:3" ht="12.75">
      <c r="A2" s="10" t="s">
        <v>34</v>
      </c>
      <c r="B2" s="10"/>
      <c r="C2" s="10"/>
    </row>
    <row r="3" spans="1:3" ht="12.75">
      <c r="A3" s="10" t="s">
        <v>51</v>
      </c>
      <c r="B3" s="10"/>
      <c r="C3" s="10"/>
    </row>
    <row r="4" spans="1:3" ht="12.75">
      <c r="A4" s="10"/>
      <c r="B4" s="10"/>
      <c r="C4" s="10"/>
    </row>
    <row r="5" spans="1:3" ht="12.75">
      <c r="A5" s="10"/>
      <c r="B5" s="10"/>
      <c r="C5" s="10"/>
    </row>
    <row r="6" spans="1:3" ht="12.75">
      <c r="A6" s="10"/>
      <c r="B6" s="10"/>
      <c r="C6" s="10"/>
    </row>
    <row r="7" spans="1:3" ht="12.75">
      <c r="A7" s="10"/>
      <c r="B7" s="10"/>
      <c r="C7" s="10"/>
    </row>
    <row r="8" spans="1:3" ht="12.75">
      <c r="A8" s="10"/>
      <c r="B8" s="10"/>
      <c r="C8" s="20"/>
    </row>
    <row r="9" spans="1:3" ht="12.75">
      <c r="A9" s="10"/>
      <c r="B9" s="10"/>
      <c r="C9" s="19"/>
    </row>
    <row r="10" spans="1:4" ht="12.75">
      <c r="A10" s="10"/>
      <c r="B10" s="10"/>
      <c r="C10" s="21" t="s">
        <v>60</v>
      </c>
      <c r="D10" s="21" t="s">
        <v>52</v>
      </c>
    </row>
    <row r="11" spans="1:4" ht="12.75">
      <c r="A11" s="10"/>
      <c r="B11" s="10" t="s">
        <v>20</v>
      </c>
      <c r="C11" s="39">
        <v>23632.534</v>
      </c>
      <c r="D11" s="39">
        <v>23623.224</v>
      </c>
    </row>
    <row r="12" spans="1:4" ht="12.75">
      <c r="A12" s="10"/>
      <c r="B12" s="10"/>
      <c r="C12" s="22"/>
      <c r="D12" s="22"/>
    </row>
    <row r="13" spans="1:4" ht="12.75">
      <c r="A13" s="10"/>
      <c r="B13" s="10" t="s">
        <v>31</v>
      </c>
      <c r="C13" s="22">
        <v>2977.23</v>
      </c>
      <c r="D13" s="22">
        <v>2976.2</v>
      </c>
    </row>
    <row r="14" spans="1:4" ht="12.75">
      <c r="A14" s="10"/>
      <c r="B14" s="10"/>
      <c r="C14" s="22"/>
      <c r="D14" s="22"/>
    </row>
    <row r="15" spans="1:4" ht="12.75">
      <c r="A15" s="10"/>
      <c r="B15" s="10" t="s">
        <v>32</v>
      </c>
      <c r="C15" s="22">
        <f>+C11*C13</f>
        <v>70359489.20082</v>
      </c>
      <c r="D15" s="22">
        <f>+D11*D13</f>
        <v>70307439.26879999</v>
      </c>
    </row>
    <row r="16" spans="1:4" ht="12.75">
      <c r="A16" s="10"/>
      <c r="B16" s="10"/>
      <c r="C16" s="22"/>
      <c r="D16" s="22"/>
    </row>
    <row r="17" spans="1:4" ht="12.75">
      <c r="A17" s="10"/>
      <c r="B17" s="10" t="s">
        <v>57</v>
      </c>
      <c r="C17" s="22"/>
      <c r="D17" s="22"/>
    </row>
    <row r="18" spans="1:4" ht="12.75">
      <c r="A18" s="10"/>
      <c r="B18" s="10" t="s">
        <v>53</v>
      </c>
      <c r="C18" s="22">
        <v>120532.5</v>
      </c>
      <c r="D18" s="22">
        <v>120532.5</v>
      </c>
    </row>
    <row r="19" spans="1:5" ht="12.75">
      <c r="A19" s="10"/>
      <c r="B19" s="10" t="s">
        <v>54</v>
      </c>
      <c r="C19" s="22">
        <v>130428.25</v>
      </c>
      <c r="D19" s="22">
        <v>605028.69</v>
      </c>
      <c r="E19" s="40"/>
    </row>
    <row r="20" spans="1:4" ht="12.75">
      <c r="A20" s="10"/>
      <c r="B20" s="10" t="s">
        <v>55</v>
      </c>
      <c r="C20" s="22">
        <v>265590.12</v>
      </c>
      <c r="D20" s="22">
        <v>265590.12</v>
      </c>
    </row>
    <row r="21" spans="1:4" ht="12.75">
      <c r="A21" s="10"/>
      <c r="B21" s="10"/>
      <c r="C21" s="22"/>
      <c r="D21" s="22"/>
    </row>
    <row r="22" spans="1:4" ht="12.75">
      <c r="A22" s="10"/>
      <c r="B22" s="10" t="s">
        <v>56</v>
      </c>
      <c r="C22" s="22">
        <f>SUM(C18:C21)</f>
        <v>516550.87</v>
      </c>
      <c r="D22" s="22">
        <f>SUM(D18:D20)</f>
        <v>991151.3099999999</v>
      </c>
    </row>
    <row r="23" spans="1:4" ht="12.75">
      <c r="A23" s="10"/>
      <c r="B23" s="10"/>
      <c r="C23" s="22"/>
      <c r="D23" s="22"/>
    </row>
    <row r="24" spans="1:4" ht="12.75">
      <c r="A24" s="10"/>
      <c r="B24" s="10"/>
      <c r="C24" s="22"/>
      <c r="D24" s="22"/>
    </row>
    <row r="25" spans="1:5" ht="12.75">
      <c r="A25" s="10"/>
      <c r="B25" s="25" t="s">
        <v>34</v>
      </c>
      <c r="C25" s="26">
        <f>+C15-C22</f>
        <v>69842938.33082</v>
      </c>
      <c r="D25" s="26">
        <f>+D15-D22</f>
        <v>69316287.95879999</v>
      </c>
      <c r="E25" s="40"/>
    </row>
    <row r="26" spans="1:3" ht="12.75">
      <c r="A26" s="10"/>
      <c r="B26" s="10"/>
      <c r="C26" s="22"/>
    </row>
    <row r="27" spans="1:3" ht="12.75">
      <c r="A27" s="10"/>
      <c r="B27" s="25" t="s">
        <v>58</v>
      </c>
      <c r="C27" s="25">
        <v>69842924</v>
      </c>
    </row>
    <row r="28" spans="1:5" ht="12.75">
      <c r="A28" s="10"/>
      <c r="B28" s="10" t="s">
        <v>59</v>
      </c>
      <c r="C28" s="10">
        <v>377025</v>
      </c>
      <c r="D28">
        <f>253*3035</f>
        <v>767855</v>
      </c>
      <c r="E28">
        <f>+D28-C28</f>
        <v>390830</v>
      </c>
    </row>
    <row r="29" spans="1:3" ht="12.75">
      <c r="A29" s="10"/>
      <c r="B29" s="25" t="s">
        <v>38</v>
      </c>
      <c r="C29" s="10">
        <f>+C27+C28</f>
        <v>70219949</v>
      </c>
    </row>
    <row r="31" spans="2:5" ht="12.75">
      <c r="B31" t="s">
        <v>58</v>
      </c>
      <c r="C31">
        <v>70219949</v>
      </c>
      <c r="D31" s="40">
        <f>+C31-D25</f>
        <v>903661.041200012</v>
      </c>
      <c r="E31" s="4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Arrieta</dc:creator>
  <cp:keywords/>
  <dc:description/>
  <cp:lastModifiedBy>Carmen Arrieta</cp:lastModifiedBy>
  <cp:lastPrinted>2004-04-20T04:51:00Z</cp:lastPrinted>
  <dcterms:created xsi:type="dcterms:W3CDTF">2000-04-04T22:03:07Z</dcterms:created>
  <dcterms:modified xsi:type="dcterms:W3CDTF">2004-04-20T05:06:21Z</dcterms:modified>
  <cp:category/>
  <cp:version/>
  <cp:contentType/>
  <cp:contentStatus/>
</cp:coreProperties>
</file>